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defaultThemeVersion="124226"/>
  <mc:AlternateContent xmlns:mc="http://schemas.openxmlformats.org/markup-compatibility/2006">
    <mc:Choice Requires="x15">
      <x15ac:absPath xmlns:x15ac="http://schemas.microsoft.com/office/spreadsheetml/2010/11/ac" url="https://cmfoundation-my.sharepoint.com/personal/cdarden_congressfoundation_org/Documents/Desktop/"/>
    </mc:Choice>
  </mc:AlternateContent>
  <xr:revisionPtr revIDLastSave="0" documentId="8_{E715353B-E0AA-4EFE-9350-F7C4211BAAC8}" xr6:coauthVersionLast="47" xr6:coauthVersionMax="47" xr10:uidLastSave="{00000000-0000-0000-0000-000000000000}"/>
  <bookViews>
    <workbookView xWindow="-120" yWindow="-120" windowWidth="20730" windowHeight="11160" tabRatio="750" xr2:uid="{00000000-000D-0000-FFFF-FFFF00000000}"/>
  </bookViews>
  <sheets>
    <sheet name="Overview &amp; Instructions" sheetId="4" r:id="rId1"/>
    <sheet name="Salary Targets by Position" sheetId="2" r:id="rId2"/>
    <sheet name="Detailed Budget by Category" sheetId="3" r:id="rId3"/>
    <sheet name="Budget Targets by Category" sheetId="1" r:id="rId4"/>
  </sheets>
  <definedNames>
    <definedName name="_xlnm.Print_Area" localSheetId="3">'Budget Targets by Category'!$A$1:$G$19</definedName>
    <definedName name="_xlnm.Print_Area" localSheetId="2">'Detailed Budget by Category'!$A$1:$E$57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 l="1"/>
  <c r="B27" i="2" l="1"/>
  <c r="B10" i="3" s="1"/>
  <c r="B12" i="3" l="1"/>
  <c r="B25" i="3"/>
  <c r="B49" i="3"/>
  <c r="B8" i="3"/>
  <c r="B31" i="3"/>
  <c r="B18" i="3"/>
  <c r="B43" i="3"/>
  <c r="B38" i="3"/>
  <c r="B6" i="1" l="1"/>
  <c r="C6" i="1" s="1"/>
  <c r="C12" i="3"/>
  <c r="B7" i="1"/>
  <c r="C7" i="1" s="1"/>
  <c r="C18" i="3"/>
  <c r="B8" i="1"/>
  <c r="C25" i="3"/>
  <c r="B9" i="1"/>
  <c r="C9" i="1" s="1"/>
  <c r="C31" i="3"/>
  <c r="B10" i="1"/>
  <c r="C10" i="1" s="1"/>
  <c r="C38" i="3"/>
  <c r="B5" i="1"/>
  <c r="C8" i="3"/>
  <c r="B11" i="1"/>
  <c r="C11" i="1" s="1"/>
  <c r="C43" i="3"/>
  <c r="B12" i="1"/>
  <c r="C12" i="1" s="1"/>
  <c r="C49" i="3"/>
  <c r="C8" i="1"/>
  <c r="B53" i="3"/>
  <c r="B57" i="3" s="1"/>
  <c r="C57" i="3" s="1"/>
  <c r="B13" i="1" l="1"/>
  <c r="C5" i="1"/>
  <c r="C13" i="1" s="1"/>
  <c r="C53" i="3"/>
  <c r="B15" i="1"/>
  <c r="C15" i="1" s="1"/>
  <c r="C16" i="1" l="1"/>
</calcChain>
</file>

<file path=xl/sharedStrings.xml><?xml version="1.0" encoding="utf-8"?>
<sst xmlns="http://schemas.openxmlformats.org/spreadsheetml/2006/main" count="144" uniqueCount="112">
  <si>
    <t>Equipment</t>
  </si>
  <si>
    <t>Travel</t>
  </si>
  <si>
    <t>Supplies &amp; Materials</t>
  </si>
  <si>
    <t>Unspent Funds</t>
  </si>
  <si>
    <t>Other Services</t>
  </si>
  <si>
    <t>Expense Category</t>
  </si>
  <si>
    <t>Your Account $</t>
  </si>
  <si>
    <t>Your Account %</t>
  </si>
  <si>
    <t>Position</t>
  </si>
  <si>
    <t>Chief of Staff</t>
  </si>
  <si>
    <t>Legislative Director</t>
  </si>
  <si>
    <t>Legislative Correspondent</t>
  </si>
  <si>
    <t>Scheduler</t>
  </si>
  <si>
    <t>District Director</t>
  </si>
  <si>
    <t>Field Representative</t>
  </si>
  <si>
    <t xml:space="preserve">Your Account </t>
  </si>
  <si>
    <t>Average</t>
  </si>
  <si>
    <t>Printers</t>
  </si>
  <si>
    <t>Telephone service</t>
  </si>
  <si>
    <t>Gas, electricity, etc.</t>
  </si>
  <si>
    <t>Other</t>
  </si>
  <si>
    <t>Printing and Reproduction</t>
  </si>
  <si>
    <t>Photography, Radio and TV</t>
  </si>
  <si>
    <t>Supplies and Materials</t>
  </si>
  <si>
    <t>Office Supplies</t>
  </si>
  <si>
    <t>Subscriptions</t>
  </si>
  <si>
    <t>Janitorial service</t>
  </si>
  <si>
    <t>Subtotal</t>
  </si>
  <si>
    <t>TOTAL EXPENDITURES</t>
  </si>
  <si>
    <t>UNSPENT FUNDS</t>
  </si>
  <si>
    <t>Constituent Responses</t>
  </si>
  <si>
    <t>Newsletters</t>
  </si>
  <si>
    <t>"Account %" column will automatically reflect what percentage of your budget each item represents.</t>
  </si>
  <si>
    <t>Bonuses</t>
  </si>
  <si>
    <t>Airfare -- Member and staff</t>
  </si>
  <si>
    <t>Lodging -- Member and staff</t>
  </si>
  <si>
    <t>Staff training</t>
  </si>
  <si>
    <t>YOUR MRA (you must enter amount)</t>
  </si>
  <si>
    <t>Car rental -- Member and staff</t>
  </si>
  <si>
    <t>Personnel Compensation</t>
  </si>
  <si>
    <t>Salaries</t>
  </si>
  <si>
    <t>Personnel Compensation (salaries, overtime and bonuses)</t>
  </si>
  <si>
    <t>Franked Mail</t>
  </si>
  <si>
    <t>TOTAL FUNDS (your Members' Representational Allowance)</t>
  </si>
  <si>
    <t>District Office</t>
  </si>
  <si>
    <t>Washington, DC Office</t>
  </si>
  <si>
    <t>Contingency</t>
  </si>
  <si>
    <t>Legislative Assistant</t>
  </si>
  <si>
    <t>Highest**</t>
  </si>
  <si>
    <t>Lowest*</t>
  </si>
  <si>
    <t>Internet ads</t>
  </si>
  <si>
    <t xml:space="preserve"> Salary Targets by Position </t>
  </si>
  <si>
    <t>Budget Worksheet:  Detailed Budget Targets by Category</t>
  </si>
  <si>
    <t>Budget Worksheet:  Overall Budget Targets by Category</t>
  </si>
  <si>
    <t>Instructions:  Each category will be filled in by the amounts you enter in the "Detailed Budget by Category" tab.</t>
  </si>
  <si>
    <t>Tab Name</t>
  </si>
  <si>
    <t>Description</t>
  </si>
  <si>
    <t>Detailed Budget by Category</t>
  </si>
  <si>
    <t>Budget Targets by Category</t>
  </si>
  <si>
    <t>Salary Targets by Position</t>
  </si>
  <si>
    <t>Budget Worksheet:  Overview &amp; Instructions</t>
  </si>
  <si>
    <t>TOTAL BUDGET ESTIMATE FOR STAFF SALARIES</t>
  </si>
  <si>
    <t>Instructions</t>
  </si>
  <si>
    <t>Keep in Mind…</t>
  </si>
  <si>
    <t>Staff salaries are only part of the "Personnel Compensation" category. On the "Detailed Budget by Category" tab you will also want to budget for any possible bonuses you may wish to provide your staff.</t>
  </si>
  <si>
    <t>The estimates for each budget category will automatically populate the "Your Account $" column on this tab as you complete the "Detailed Budget by Category" tab. Percentages will also be automatically calculated.</t>
  </si>
  <si>
    <t>This tab breaks out the 8 most common budget categories (as reported in the Statements of Disbursements of the House), with extra lines for common subcategories.</t>
  </si>
  <si>
    <t>We highly recommend reviewing the information on this tab carefully prior to completing any parts of this worksheet.</t>
  </si>
  <si>
    <t>Instructions: Enter the dollar amount you wish to spend in the "Your Account" column. Add rows for additional staff as necessary, double-checking that the sum of your salaries on the "TOTALS" line include all budgeted staff. This total will appear in the "Salaries" row under "Personnel Compensation" on the "Detailed Budget by Category" tab.</t>
  </si>
  <si>
    <t>Instructions: Enter the dollar amount you wish to spend in the "Your Account" column. Totals will appear on the "Budget Targets by Category" tab.</t>
  </si>
  <si>
    <t>Computer hardware (workstations, laptops, etc.)</t>
  </si>
  <si>
    <t>Photocopier/Copy machine</t>
  </si>
  <si>
    <t>Telephone town halls</t>
  </si>
  <si>
    <t>Printing and Folding</t>
  </si>
  <si>
    <t>Rent, Communication &amp; Utilities</t>
  </si>
  <si>
    <t>District Office Rent</t>
  </si>
  <si>
    <r>
      <t>Technology Service Contract</t>
    </r>
    <r>
      <rPr>
        <sz val="11"/>
        <rFont val="Calibri"/>
        <family val="2"/>
      </rPr>
      <t>—</t>
    </r>
    <r>
      <rPr>
        <sz val="11"/>
        <rFont val="Segoe UI"/>
        <family val="2"/>
      </rPr>
      <t>Computer Maintenance Vendor</t>
    </r>
  </si>
  <si>
    <r>
      <t>Technology Service Contract</t>
    </r>
    <r>
      <rPr>
        <sz val="11"/>
        <rFont val="Calibri"/>
        <family val="2"/>
      </rPr>
      <t>—</t>
    </r>
    <r>
      <rPr>
        <sz val="11"/>
        <rFont val="Segoe UI"/>
        <family val="2"/>
      </rPr>
      <t>Correspondence Management System</t>
    </r>
  </si>
  <si>
    <t>Constituent Services Representative</t>
  </si>
  <si>
    <t>Caseworker</t>
  </si>
  <si>
    <t>Communications Director</t>
  </si>
  <si>
    <t>Press Secretary</t>
  </si>
  <si>
    <t>Staff Assistant</t>
  </si>
  <si>
    <r>
      <t xml:space="preserve">For detailed guidance on developing your first-year budget, please review Chapter 3, "Creating a First-Year Budget," in CMF's signature publication, 
</t>
    </r>
    <r>
      <rPr>
        <b/>
        <i/>
        <sz val="10"/>
        <rFont val="Segoe UI"/>
        <family val="2"/>
      </rPr>
      <t>Setting Course: A Congressional Management Guide</t>
    </r>
    <r>
      <rPr>
        <i/>
        <sz val="10"/>
        <rFont val="Segoe UI"/>
        <family val="2"/>
      </rPr>
      <t>, available in PDF on our website at</t>
    </r>
    <r>
      <rPr>
        <b/>
        <i/>
        <sz val="10"/>
        <rFont val="Segoe UI"/>
        <family val="2"/>
      </rPr>
      <t xml:space="preserve"> www.CongressFoundation.org</t>
    </r>
    <r>
      <rPr>
        <i/>
        <sz val="10"/>
        <rFont val="Segoe UI"/>
        <family val="2"/>
      </rPr>
      <t>. 
Contact us at CMF@CongressFoundation.org or 202-546-0100 for complimentary hardcopies.</t>
    </r>
  </si>
  <si>
    <r>
      <t xml:space="preserve">This tab lists the 8 most common budget categories, as they are publicly reported in the </t>
    </r>
    <r>
      <rPr>
        <i/>
        <sz val="10"/>
        <rFont val="Segoe UI"/>
        <family val="2"/>
      </rPr>
      <t>Statements of Disbursements of the House</t>
    </r>
    <r>
      <rPr>
        <sz val="10"/>
        <rFont val="Segoe UI"/>
        <family val="2"/>
      </rPr>
      <t>. For reference, the columns on the right provide information on the average spending by the last freshmen class in their first year in office (note: only those Members who served a full-year were included). It also shows what percentage each category comprised of their overall Members' Representational Allowance (MRA). We have also included the range of freshmen spending in these categories (minimums and maximums) for 2021.</t>
    </r>
  </si>
  <si>
    <t>Enter your Members' Representational Allowance (MRA) at the bottom. Then, add your estimates for each budget subcategory. The subtotal for each category will be calculated automatically, as will the percent of your budget this category comprises. You can then compare your estimates against the 2021 freshman averages.</t>
  </si>
  <si>
    <t>Notes:</t>
  </si>
  <si>
    <t>Avg. Freshman Office 2021 $</t>
  </si>
  <si>
    <t>Avg. Freshman Office 2021 
% of MRA</t>
  </si>
  <si>
    <t>Minimum Freshman Spending in 2021</t>
  </si>
  <si>
    <t>Maximum Freshman Spending in 2021</t>
  </si>
  <si>
    <t>Avg. Freshman Office 2021 % of MRA</t>
  </si>
  <si>
    <t>The "total" for the 2021 freshmen expenditures is the average amount these offices spent in their first year.</t>
  </si>
  <si>
    <r>
      <t xml:space="preserve">Figures represent an analysis of the 57 full-year freshman offices’ spending in 2021 as reported in the </t>
    </r>
    <r>
      <rPr>
        <i/>
        <sz val="10"/>
        <rFont val="Segoe UI"/>
        <family val="2"/>
      </rPr>
      <t>Statement of Disbursements of the House</t>
    </r>
    <r>
      <rPr>
        <sz val="10"/>
        <rFont val="Segoe UI"/>
        <family val="2"/>
      </rPr>
      <t>.</t>
    </r>
  </si>
  <si>
    <r>
      <t xml:space="preserve">Expenditures in the “Transportation of Things” category (which are disclosed in the </t>
    </r>
    <r>
      <rPr>
        <i/>
        <sz val="10"/>
        <rFont val="Segoe UI"/>
        <family val="2"/>
      </rPr>
      <t>Statement of Disbursements</t>
    </r>
    <r>
      <rPr>
        <sz val="10"/>
        <rFont val="Segoe UI"/>
        <family val="2"/>
      </rPr>
      <t xml:space="preserve">) were uncommon and not included this analysis. </t>
    </r>
  </si>
  <si>
    <t>Negative expenditures in the "Franked Mail" category are a result of deposits made by Members of Congress on behalf of constituents who paid to have flags flown over the U.S. Capitol.</t>
  </si>
  <si>
    <t>$942,680*</t>
  </si>
  <si>
    <t>62.35%*</t>
  </si>
  <si>
    <t>*The category of "Personnel Compensation" was calculated for 2021 (as the most recent full-year of spending available) and does not reflect the changes that occurred in 2022, including a 21% increase to the MRA with the intent of boosting staff salaries, and the Speaker's Pay Order issued in May 2022 that set the minimum annual pay for staff at $45,000, effective September 1, 2022.</t>
  </si>
  <si>
    <r>
      <rPr>
        <b/>
        <u/>
        <sz val="10"/>
        <rFont val="Segoe UI"/>
        <family val="2"/>
      </rPr>
      <t>Please note</t>
    </r>
    <r>
      <rPr>
        <sz val="10"/>
        <rFont val="Segoe UI"/>
        <family val="2"/>
      </rPr>
      <t xml:space="preserve">: CMF conducted analysis of the 57 full-year freshman offices’ spending in 2021, the most recent full-year of expenditure information available and the first year for the freshmen of the 117th Congress, as reported in the </t>
    </r>
    <r>
      <rPr>
        <i/>
        <sz val="10"/>
        <rFont val="Segoe UI"/>
        <family val="2"/>
      </rPr>
      <t>Statement of Disbursements of the House</t>
    </r>
    <r>
      <rPr>
        <sz val="10"/>
        <rFont val="Segoe UI"/>
        <family val="2"/>
      </rPr>
      <t>. This analysis does not reflect the major changes that occurred in 2022, which include: a 21% increase to the Members' Representational Allowance (intended to boost staff salaries); the minimum annual rate of pay for staff set to $45,000 as of September 1, 2022; and the maximum rate of pay set at $203,700 in 2022. Additional information on the lowest, highest, and average staff salaries for common House personal office positions is excerpted from an analysis of September 2022 payroll data conducted by the House Chief Administrative Officer's (CAO) Office of Payroll and Benefits. Please keep these changes in mind as you develop your first-year budget and refer to the most recent guidance and information available to you from the House CAO, the Committee on House Administration, and the Speaker of the House.</t>
    </r>
  </si>
  <si>
    <t>The 2021 numbers are provided for guidance, but your budget may be split differently among these categories as you define your budget priorities for your office, especially in light of the 2022 MRA increase of 21%.</t>
  </si>
  <si>
    <t>Deputy Chief of Staff</t>
  </si>
  <si>
    <t>Senior Legislative Assistant</t>
  </si>
  <si>
    <t>District Representative</t>
  </si>
  <si>
    <t>Director of Operations</t>
  </si>
  <si>
    <t>Deputy District Director</t>
  </si>
  <si>
    <t>Source: Office of the House Chief Administrative Officer (CAO), Office of Payroll and Benefits.</t>
  </si>
  <si>
    <t xml:space="preserve">**The maximum rate of pay in a personal office in 2021 was $199,300, which was increased to $203,700 in 2022. Staff who receive pay from more than one office may exceed that cap. Committee, leadership and other statutory positions may have higher thresholds.  </t>
  </si>
  <si>
    <t>Enter the salary for each of your staffers, adding additional rows and adjusting positions as needed. Your total estimate for salaries will be summarized, and the amount will automatically complete the "Salaries" row under "Personnel Compensation" on the "Detailed Budget by Category" tab.</t>
  </si>
  <si>
    <r>
      <t xml:space="preserve">Since staff salaries will make up the majority of your budget, you may wish to start with this budget category prior to completing the others. Included on this tab are the minimum, maximum, and average salaries of common House job positions, based on an analysis of September 2022 payroll data. Included on this tab are salaries for common positions, but that does not mean you will staff all of these positions. Our guidebook </t>
    </r>
    <r>
      <rPr>
        <i/>
        <sz val="10"/>
        <rFont val="Segoe UI"/>
        <family val="2"/>
      </rPr>
      <t>Setting Course</t>
    </r>
    <r>
      <rPr>
        <sz val="10"/>
        <rFont val="Segoe UI"/>
        <family val="2"/>
      </rPr>
      <t xml:space="preserve"> details the core positions you should initially focus on.</t>
    </r>
  </si>
  <si>
    <r>
      <t xml:space="preserve">Included on this tab are salaries for common positions, but that does not mean you will staff all of these positions (and for some, like Legislative Assistant, you will likely staff more than one). Our guidebook </t>
    </r>
    <r>
      <rPr>
        <i/>
        <sz val="10"/>
        <rFont val="Segoe UI"/>
        <family val="2"/>
      </rPr>
      <t>Setting Course</t>
    </r>
    <r>
      <rPr>
        <sz val="10"/>
        <rFont val="Segoe UI"/>
        <family val="2"/>
      </rPr>
      <t xml:space="preserve"> details the core positions you should initially focus on, while the CAO analysis contains information on additional job titles and their frequency.</t>
    </r>
  </si>
  <si>
    <t>*Per the Speaker's Pay Order from May 2022, the minimum annual pay of staff is set at $45,000, effective September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</si>
</sst>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20" x14ac:knownFonts="1">
    <font>
      <sz val="10"/>
      <name val="Arial"/>
    </font>
    <font>
      <sz val="8"/>
      <name val="Arial"/>
      <family val="2"/>
    </font>
    <font>
      <b/>
      <sz val="14"/>
      <color indexed="9"/>
      <name val="Segoe UI"/>
      <family val="2"/>
    </font>
    <font>
      <sz val="10"/>
      <name val="Segoe UI"/>
      <family val="2"/>
    </font>
    <font>
      <b/>
      <i/>
      <sz val="11"/>
      <color indexed="9"/>
      <name val="Segoe UI"/>
      <family val="2"/>
    </font>
    <font>
      <b/>
      <sz val="11"/>
      <name val="Segoe UI"/>
      <family val="2"/>
    </font>
    <font>
      <sz val="11"/>
      <name val="Segoe UI"/>
      <family val="2"/>
    </font>
    <font>
      <sz val="10"/>
      <color rgb="FF000000"/>
      <name val="Segoe UI"/>
      <family val="2"/>
    </font>
    <font>
      <i/>
      <sz val="10"/>
      <name val="Segoe UI"/>
      <family val="2"/>
    </font>
    <font>
      <b/>
      <sz val="11"/>
      <color indexed="9"/>
      <name val="Segoe UI"/>
      <family val="2"/>
    </font>
    <font>
      <b/>
      <sz val="11"/>
      <color theme="0"/>
      <name val="Segoe UI"/>
      <family val="2"/>
    </font>
    <font>
      <b/>
      <sz val="10"/>
      <color indexed="9"/>
      <name val="Segoe UI"/>
      <family val="2"/>
    </font>
    <font>
      <sz val="10"/>
      <name val="Arial"/>
      <family val="2"/>
    </font>
    <font>
      <b/>
      <sz val="10"/>
      <name val="Segoe UI"/>
      <family val="2"/>
    </font>
    <font>
      <b/>
      <sz val="10"/>
      <color rgb="FFC00000"/>
      <name val="Segoe UI"/>
      <family val="2"/>
    </font>
    <font>
      <sz val="11"/>
      <name val="Calibri"/>
      <family val="2"/>
    </font>
    <font>
      <b/>
      <i/>
      <sz val="10"/>
      <name val="Segoe UI"/>
      <family val="2"/>
    </font>
    <font>
      <b/>
      <i/>
      <sz val="11"/>
      <color rgb="FFC00000"/>
      <name val="Segoe UI"/>
      <family val="2"/>
    </font>
    <font>
      <b/>
      <i/>
      <sz val="10"/>
      <color rgb="FF000000"/>
      <name val="Segoe UI"/>
      <family val="2"/>
    </font>
    <font>
      <b/>
      <u/>
      <sz val="10"/>
      <name val="Segoe UI"/>
      <family val="2"/>
    </font>
  </fonts>
  <fills count="10">
    <fill>
      <patternFill patternType="none"/>
    </fill>
    <fill>
      <patternFill patternType="gray125"/>
    </fill>
    <fill>
      <patternFill patternType="solid">
        <fgColor theme="3" tint="0.7999816888943144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66"/>
        <bgColor indexed="64"/>
      </patternFill>
    </fill>
  </fills>
  <borders count="22">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44" fontId="12" fillId="0" borderId="0" applyFont="0" applyFill="0" applyBorder="0" applyAlignment="0" applyProtection="0"/>
    <xf numFmtId="9" fontId="12" fillId="0" borderId="0" applyFont="0" applyFill="0" applyBorder="0" applyAlignment="0" applyProtection="0"/>
  </cellStyleXfs>
  <cellXfs count="117">
    <xf numFmtId="0" fontId="0" fillId="0" borderId="0" xfId="0"/>
    <xf numFmtId="0" fontId="3" fillId="0" borderId="0" xfId="0" applyFont="1" applyAlignment="1">
      <alignment vertical="center"/>
    </xf>
    <xf numFmtId="0" fontId="3" fillId="0" borderId="0" xfId="0" applyFont="1"/>
    <xf numFmtId="0" fontId="4" fillId="3" borderId="10" xfId="0" applyFont="1" applyFill="1" applyBorder="1"/>
    <xf numFmtId="0" fontId="4" fillId="3" borderId="11" xfId="0" applyFont="1" applyFill="1" applyBorder="1" applyAlignment="1">
      <alignment horizontal="center" wrapText="1"/>
    </xf>
    <xf numFmtId="0" fontId="5" fillId="2" borderId="1" xfId="0" applyFont="1" applyFill="1" applyBorder="1"/>
    <xf numFmtId="0" fontId="6" fillId="2" borderId="0" xfId="0" applyFont="1" applyFill="1"/>
    <xf numFmtId="0" fontId="6" fillId="2" borderId="6" xfId="0" applyFont="1" applyFill="1" applyBorder="1"/>
    <xf numFmtId="0" fontId="6" fillId="0" borderId="3" xfId="0" applyFont="1" applyBorder="1"/>
    <xf numFmtId="6" fontId="6" fillId="0" borderId="4" xfId="0" applyNumberFormat="1" applyFont="1" applyBorder="1"/>
    <xf numFmtId="6" fontId="3" fillId="0" borderId="0" xfId="0" applyNumberFormat="1" applyFont="1"/>
    <xf numFmtId="0" fontId="4" fillId="3" borderId="1" xfId="0" applyFont="1" applyFill="1" applyBorder="1"/>
    <xf numFmtId="6" fontId="4" fillId="3" borderId="0" xfId="0" applyNumberFormat="1" applyFont="1" applyFill="1" applyAlignment="1">
      <alignment horizontal="center"/>
    </xf>
    <xf numFmtId="6" fontId="6" fillId="2" borderId="0" xfId="0" applyNumberFormat="1" applyFont="1" applyFill="1"/>
    <xf numFmtId="10" fontId="6" fillId="2" borderId="2" xfId="0" applyNumberFormat="1" applyFont="1" applyFill="1" applyBorder="1"/>
    <xf numFmtId="0" fontId="6" fillId="5" borderId="4" xfId="0" applyFont="1" applyFill="1" applyBorder="1"/>
    <xf numFmtId="10" fontId="6" fillId="5" borderId="5" xfId="0" applyNumberFormat="1" applyFont="1" applyFill="1" applyBorder="1"/>
    <xf numFmtId="0" fontId="5" fillId="4" borderId="3" xfId="0" applyFont="1" applyFill="1" applyBorder="1" applyAlignment="1">
      <alignment horizontal="right"/>
    </xf>
    <xf numFmtId="6" fontId="5" fillId="4" borderId="4" xfId="0" applyNumberFormat="1" applyFont="1" applyFill="1" applyBorder="1"/>
    <xf numFmtId="10" fontId="5" fillId="4" borderId="5" xfId="0" applyNumberFormat="1" applyFont="1" applyFill="1" applyBorder="1"/>
    <xf numFmtId="0" fontId="5" fillId="2" borderId="7" xfId="0" applyFont="1" applyFill="1" applyBorder="1"/>
    <xf numFmtId="0" fontId="4" fillId="2" borderId="9" xfId="0" applyFont="1" applyFill="1" applyBorder="1"/>
    <xf numFmtId="0" fontId="4" fillId="2" borderId="4" xfId="0" applyFont="1" applyFill="1" applyBorder="1"/>
    <xf numFmtId="10" fontId="4" fillId="2" borderId="4" xfId="0" applyNumberFormat="1" applyFont="1" applyFill="1" applyBorder="1"/>
    <xf numFmtId="0" fontId="6" fillId="0" borderId="3" xfId="0" applyFont="1" applyBorder="1" applyAlignment="1">
      <alignment horizontal="left"/>
    </xf>
    <xf numFmtId="0" fontId="6" fillId="0" borderId="1" xfId="0" applyFont="1" applyBorder="1"/>
    <xf numFmtId="6" fontId="6" fillId="0" borderId="0" xfId="0" applyNumberFormat="1" applyFont="1"/>
    <xf numFmtId="0" fontId="6" fillId="0" borderId="0" xfId="0" applyFont="1"/>
    <xf numFmtId="10" fontId="6" fillId="0" borderId="2" xfId="0" applyNumberFormat="1" applyFont="1" applyBorder="1"/>
    <xf numFmtId="0" fontId="9" fillId="6" borderId="1" xfId="0" applyFont="1" applyFill="1" applyBorder="1" applyAlignment="1">
      <alignment horizontal="left"/>
    </xf>
    <xf numFmtId="6" fontId="9" fillId="6" borderId="0" xfId="0" applyNumberFormat="1" applyFont="1" applyFill="1"/>
    <xf numFmtId="6" fontId="10" fillId="6" borderId="0" xfId="0" applyNumberFormat="1" applyFont="1" applyFill="1"/>
    <xf numFmtId="10" fontId="10" fillId="6" borderId="2" xfId="0" applyNumberFormat="1" applyFont="1" applyFill="1" applyBorder="1"/>
    <xf numFmtId="0" fontId="9" fillId="6" borderId="10" xfId="0" applyFont="1" applyFill="1" applyBorder="1" applyAlignment="1">
      <alignment horizontal="left"/>
    </xf>
    <xf numFmtId="6" fontId="9" fillId="6" borderId="11" xfId="0" applyNumberFormat="1" applyFont="1" applyFill="1" applyBorder="1"/>
    <xf numFmtId="10" fontId="9" fillId="6" borderId="12" xfId="0" applyNumberFormat="1" applyFont="1" applyFill="1" applyBorder="1"/>
    <xf numFmtId="0" fontId="4" fillId="3" borderId="0" xfId="0" applyFont="1" applyFill="1" applyAlignment="1">
      <alignment horizontal="right" wrapText="1"/>
    </xf>
    <xf numFmtId="0" fontId="4" fillId="3" borderId="2" xfId="0" applyFont="1" applyFill="1" applyBorder="1" applyAlignment="1">
      <alignment horizontal="right" wrapText="1"/>
    </xf>
    <xf numFmtId="0" fontId="4" fillId="3" borderId="1" xfId="0" applyFont="1" applyFill="1" applyBorder="1" applyAlignment="1">
      <alignment horizontal="right" wrapText="1"/>
    </xf>
    <xf numFmtId="10" fontId="6" fillId="0" borderId="4" xfId="0" applyNumberFormat="1" applyFont="1" applyBorder="1"/>
    <xf numFmtId="10" fontId="6" fillId="0" borderId="5" xfId="0" applyNumberFormat="1" applyFont="1" applyBorder="1"/>
    <xf numFmtId="0" fontId="6" fillId="0" borderId="4" xfId="0" applyFont="1" applyBorder="1"/>
    <xf numFmtId="10" fontId="9" fillId="6" borderId="0" xfId="0" applyNumberFormat="1" applyFont="1" applyFill="1" applyAlignment="1">
      <alignment horizontal="center"/>
    </xf>
    <xf numFmtId="0" fontId="11" fillId="0" borderId="0" xfId="0" applyFont="1" applyAlignment="1">
      <alignment horizontal="left"/>
    </xf>
    <xf numFmtId="0" fontId="9" fillId="0" borderId="4" xfId="0" applyFont="1" applyBorder="1" applyAlignment="1">
      <alignment horizontal="left"/>
    </xf>
    <xf numFmtId="10" fontId="9" fillId="0" borderId="4" xfId="0" applyNumberFormat="1" applyFont="1" applyBorder="1" applyAlignment="1">
      <alignment horizontal="center"/>
    </xf>
    <xf numFmtId="10" fontId="9" fillId="0" borderId="4" xfId="0" applyNumberFormat="1" applyFont="1" applyBorder="1" applyAlignment="1">
      <alignment horizontal="right"/>
    </xf>
    <xf numFmtId="10" fontId="6" fillId="0" borderId="4" xfId="0" applyNumberFormat="1" applyFont="1" applyBorder="1" applyAlignment="1">
      <alignment horizontal="center"/>
    </xf>
    <xf numFmtId="0" fontId="6" fillId="2" borderId="16" xfId="0" applyFont="1" applyFill="1" applyBorder="1"/>
    <xf numFmtId="6" fontId="4" fillId="3" borderId="0" xfId="0" applyNumberFormat="1" applyFont="1" applyFill="1" applyAlignment="1">
      <alignment horizontal="center" wrapText="1"/>
    </xf>
    <xf numFmtId="0" fontId="4" fillId="3" borderId="0" xfId="0" applyFont="1" applyFill="1" applyAlignment="1">
      <alignment horizontal="center" wrapText="1"/>
    </xf>
    <xf numFmtId="164" fontId="6" fillId="0" borderId="4" xfId="1" applyNumberFormat="1" applyFont="1" applyBorder="1"/>
    <xf numFmtId="164" fontId="9" fillId="6" borderId="0" xfId="1" applyNumberFormat="1" applyFont="1" applyFill="1" applyBorder="1" applyAlignment="1">
      <alignment horizontal="right"/>
    </xf>
    <xf numFmtId="164" fontId="9" fillId="0" borderId="4" xfId="1" applyNumberFormat="1" applyFont="1" applyFill="1" applyBorder="1" applyAlignment="1">
      <alignment horizontal="right"/>
    </xf>
    <xf numFmtId="164" fontId="6" fillId="0" borderId="7" xfId="1" applyNumberFormat="1" applyFont="1" applyBorder="1"/>
    <xf numFmtId="164" fontId="6" fillId="0" borderId="3" xfId="1" applyNumberFormat="1" applyFont="1" applyFill="1" applyBorder="1"/>
    <xf numFmtId="164" fontId="6" fillId="0" borderId="4" xfId="1" applyNumberFormat="1" applyFont="1" applyFill="1" applyBorder="1"/>
    <xf numFmtId="164" fontId="6" fillId="2" borderId="8" xfId="0" applyNumberFormat="1" applyFont="1" applyFill="1" applyBorder="1"/>
    <xf numFmtId="164" fontId="6" fillId="2" borderId="0" xfId="0" applyNumberFormat="1" applyFont="1" applyFill="1"/>
    <xf numFmtId="164" fontId="6" fillId="2" borderId="17" xfId="0" applyNumberFormat="1" applyFont="1" applyFill="1" applyBorder="1"/>
    <xf numFmtId="0" fontId="5" fillId="7" borderId="4" xfId="0" applyFont="1" applyFill="1" applyBorder="1"/>
    <xf numFmtId="164" fontId="6" fillId="7" borderId="4" xfId="1" applyNumberFormat="1" applyFont="1" applyFill="1" applyBorder="1"/>
    <xf numFmtId="0" fontId="3" fillId="0" borderId="0" xfId="0" applyFont="1" applyAlignment="1">
      <alignment vertical="top"/>
    </xf>
    <xf numFmtId="0" fontId="13" fillId="0" borderId="4" xfId="0" applyFont="1" applyBorder="1"/>
    <xf numFmtId="0" fontId="3" fillId="0" borderId="4" xfId="0" applyFont="1" applyBorder="1" applyAlignment="1">
      <alignment vertical="top"/>
    </xf>
    <xf numFmtId="0" fontId="3" fillId="0" borderId="4" xfId="0" applyFont="1" applyBorder="1" applyAlignment="1">
      <alignment vertical="top" wrapText="1"/>
    </xf>
    <xf numFmtId="0" fontId="13" fillId="0" borderId="4" xfId="0" applyFont="1" applyBorder="1" applyAlignment="1">
      <alignment vertical="top"/>
    </xf>
    <xf numFmtId="9" fontId="6" fillId="0" borderId="4" xfId="2" applyFont="1" applyBorder="1"/>
    <xf numFmtId="9" fontId="5" fillId="4" borderId="4" xfId="2" applyFont="1" applyFill="1" applyBorder="1"/>
    <xf numFmtId="9" fontId="6" fillId="2" borderId="0" xfId="2" applyFont="1" applyFill="1" applyBorder="1"/>
    <xf numFmtId="9" fontId="4" fillId="2" borderId="9" xfId="2" applyFont="1" applyFill="1" applyBorder="1"/>
    <xf numFmtId="9" fontId="6" fillId="0" borderId="0" xfId="2" applyFont="1" applyBorder="1"/>
    <xf numFmtId="9" fontId="9" fillId="6" borderId="0" xfId="2" applyFont="1" applyFill="1" applyBorder="1"/>
    <xf numFmtId="9" fontId="9" fillId="6" borderId="11" xfId="2" applyFont="1" applyFill="1" applyBorder="1"/>
    <xf numFmtId="6" fontId="6" fillId="8" borderId="4" xfId="0" applyNumberFormat="1" applyFont="1" applyFill="1" applyBorder="1"/>
    <xf numFmtId="0" fontId="14" fillId="0" borderId="0" xfId="0" applyFont="1"/>
    <xf numFmtId="10" fontId="9" fillId="6" borderId="0" xfId="0" applyNumberFormat="1" applyFont="1" applyFill="1" applyAlignment="1">
      <alignment horizontal="right"/>
    </xf>
    <xf numFmtId="0" fontId="6" fillId="0" borderId="3" xfId="0" applyFont="1" applyBorder="1" applyAlignment="1">
      <alignment horizontal="left" wrapText="1"/>
    </xf>
    <xf numFmtId="0" fontId="4" fillId="3" borderId="19" xfId="0" applyFont="1" applyFill="1" applyBorder="1" applyAlignment="1">
      <alignment horizontal="right" wrapText="1"/>
    </xf>
    <xf numFmtId="164" fontId="6" fillId="0" borderId="5" xfId="1" applyNumberFormat="1" applyFont="1" applyBorder="1"/>
    <xf numFmtId="164" fontId="9" fillId="6" borderId="2" xfId="1" applyNumberFormat="1" applyFont="1" applyFill="1" applyBorder="1" applyAlignment="1">
      <alignment horizontal="right"/>
    </xf>
    <xf numFmtId="0" fontId="11" fillId="0" borderId="2" xfId="0" applyFont="1" applyBorder="1" applyAlignment="1">
      <alignment horizontal="left"/>
    </xf>
    <xf numFmtId="0" fontId="3" fillId="0" borderId="21" xfId="0" applyFont="1" applyBorder="1"/>
    <xf numFmtId="0" fontId="3" fillId="0" borderId="20" xfId="0" applyFont="1" applyBorder="1"/>
    <xf numFmtId="0" fontId="9" fillId="6" borderId="1" xfId="0" applyFont="1" applyFill="1" applyBorder="1" applyAlignment="1">
      <alignment horizontal="left" wrapText="1"/>
    </xf>
    <xf numFmtId="164" fontId="6" fillId="0" borderId="9" xfId="1" applyNumberFormat="1" applyFont="1" applyFill="1" applyBorder="1"/>
    <xf numFmtId="9" fontId="9" fillId="6" borderId="2" xfId="0" applyNumberFormat="1" applyFont="1" applyFill="1" applyBorder="1" applyAlignment="1">
      <alignment horizontal="right"/>
    </xf>
    <xf numFmtId="9" fontId="6" fillId="0" borderId="5" xfId="0" applyNumberFormat="1" applyFont="1" applyBorder="1"/>
    <xf numFmtId="0" fontId="18" fillId="0" borderId="0" xfId="0" applyFont="1" applyAlignment="1">
      <alignment horizontal="left" vertical="top" wrapText="1"/>
    </xf>
    <xf numFmtId="0" fontId="16" fillId="0" borderId="0" xfId="0" applyFont="1"/>
    <xf numFmtId="10" fontId="9" fillId="6" borderId="0" xfId="2" applyNumberFormat="1" applyFont="1" applyFill="1" applyBorder="1"/>
    <xf numFmtId="0" fontId="18" fillId="0" borderId="0" xfId="0" applyFont="1" applyAlignment="1">
      <alignment vertical="top" wrapText="1"/>
    </xf>
    <xf numFmtId="0" fontId="18" fillId="0" borderId="0" xfId="0" applyFont="1" applyAlignment="1">
      <alignment vertical="center" wrapText="1"/>
    </xf>
    <xf numFmtId="6" fontId="5" fillId="4" borderId="4" xfId="0" applyNumberFormat="1" applyFont="1" applyFill="1" applyBorder="1" applyAlignment="1">
      <alignment horizontal="right"/>
    </xf>
    <xf numFmtId="10" fontId="5" fillId="4" borderId="5" xfId="0" applyNumberFormat="1" applyFont="1" applyFill="1" applyBorder="1" applyAlignment="1">
      <alignment horizontal="right"/>
    </xf>
    <xf numFmtId="10" fontId="6" fillId="0" borderId="5" xfId="0" applyNumberFormat="1" applyFont="1" applyBorder="1" applyAlignment="1">
      <alignment horizontal="right"/>
    </xf>
    <xf numFmtId="164" fontId="6" fillId="0" borderId="4" xfId="1" applyNumberFormat="1" applyFont="1" applyBorder="1" applyAlignment="1">
      <alignment horizontal="right"/>
    </xf>
    <xf numFmtId="0" fontId="2" fillId="6" borderId="1" xfId="0" applyFont="1" applyFill="1" applyBorder="1" applyAlignment="1">
      <alignment horizontal="center" vertical="center"/>
    </xf>
    <xf numFmtId="0" fontId="2" fillId="6" borderId="0" xfId="0" applyFont="1" applyFill="1" applyAlignment="1">
      <alignment horizontal="center" vertical="center"/>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17" fillId="9" borderId="18" xfId="0" applyFont="1" applyFill="1" applyBorder="1" applyAlignment="1">
      <alignment horizontal="center" vertical="center" wrapText="1"/>
    </xf>
    <xf numFmtId="0" fontId="3" fillId="0" borderId="18" xfId="0" applyFont="1" applyBorder="1" applyAlignment="1">
      <alignment horizontal="left" vertical="center" wrapText="1"/>
    </xf>
    <xf numFmtId="0" fontId="8" fillId="0" borderId="2" xfId="0" applyFont="1" applyBorder="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15" xfId="0" applyFont="1" applyFill="1" applyBorder="1" applyAlignment="1">
      <alignment horizontal="center" vertical="center"/>
    </xf>
    <xf numFmtId="0" fontId="3" fillId="0" borderId="0" xfId="0" applyFont="1" applyAlignment="1">
      <alignment horizontal="left"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3" fillId="0" borderId="0" xfId="0" applyFont="1" applyAlignment="1">
      <alignment horizontal="left" vertical="center"/>
    </xf>
    <xf numFmtId="0" fontId="8" fillId="0" borderId="1" xfId="0" applyFont="1" applyBorder="1" applyAlignment="1">
      <alignment horizontal="center"/>
    </xf>
    <xf numFmtId="0" fontId="8" fillId="0" borderId="0" xfId="0" applyFont="1" applyAlignment="1">
      <alignment horizontal="center"/>
    </xf>
    <xf numFmtId="0" fontId="8" fillId="0" borderId="2"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zoomScaleNormal="100" workbookViewId="0">
      <pane ySplit="5" topLeftCell="A6" activePane="bottomLeft" state="frozen"/>
      <selection pane="bottomLeft" activeCell="A2" sqref="A2:D2"/>
    </sheetView>
  </sheetViews>
  <sheetFormatPr defaultRowHeight="14.25" x14ac:dyDescent="0.25"/>
  <cols>
    <col min="1" max="1" width="27" style="2" customWidth="1"/>
    <col min="2" max="2" width="40" style="2" customWidth="1"/>
    <col min="3" max="3" width="34.28515625" style="2" customWidth="1"/>
    <col min="4" max="4" width="33.140625" style="62" customWidth="1"/>
    <col min="5" max="16384" width="9.140625" style="2"/>
  </cols>
  <sheetData>
    <row r="1" spans="1:4" ht="20.25" x14ac:dyDescent="0.25">
      <c r="A1" s="97" t="s">
        <v>60</v>
      </c>
      <c r="B1" s="98"/>
      <c r="C1" s="98"/>
      <c r="D1" s="98"/>
    </row>
    <row r="2" spans="1:4" s="75" customFormat="1" ht="27.75" customHeight="1" x14ac:dyDescent="0.25">
      <c r="A2" s="101" t="s">
        <v>67</v>
      </c>
      <c r="B2" s="101"/>
      <c r="C2" s="101"/>
      <c r="D2" s="101"/>
    </row>
    <row r="3" spans="1:4" ht="54" customHeight="1" x14ac:dyDescent="0.25">
      <c r="A3" s="99" t="s">
        <v>83</v>
      </c>
      <c r="B3" s="100"/>
      <c r="C3" s="100"/>
      <c r="D3" s="100"/>
    </row>
    <row r="4" spans="1:4" ht="111" customHeight="1" x14ac:dyDescent="0.25">
      <c r="A4" s="102" t="s">
        <v>99</v>
      </c>
      <c r="B4" s="102"/>
      <c r="C4" s="102"/>
      <c r="D4" s="102"/>
    </row>
    <row r="5" spans="1:4" x14ac:dyDescent="0.25">
      <c r="A5" s="63" t="s">
        <v>55</v>
      </c>
      <c r="B5" s="63" t="s">
        <v>56</v>
      </c>
      <c r="C5" s="63" t="s">
        <v>62</v>
      </c>
      <c r="D5" s="66" t="s">
        <v>63</v>
      </c>
    </row>
    <row r="6" spans="1:4" ht="177" customHeight="1" x14ac:dyDescent="0.25">
      <c r="A6" s="64" t="s">
        <v>59</v>
      </c>
      <c r="B6" s="65" t="s">
        <v>109</v>
      </c>
      <c r="C6" s="65" t="s">
        <v>108</v>
      </c>
      <c r="D6" s="65" t="s">
        <v>64</v>
      </c>
    </row>
    <row r="7" spans="1:4" ht="150.75" customHeight="1" x14ac:dyDescent="0.25">
      <c r="A7" s="64" t="s">
        <v>57</v>
      </c>
      <c r="B7" s="65" t="s">
        <v>66</v>
      </c>
      <c r="C7" s="65" t="s">
        <v>85</v>
      </c>
      <c r="D7" s="65" t="s">
        <v>100</v>
      </c>
    </row>
    <row r="8" spans="1:4" ht="190.5" customHeight="1" x14ac:dyDescent="0.25">
      <c r="A8" s="64" t="s">
        <v>58</v>
      </c>
      <c r="B8" s="65" t="s">
        <v>84</v>
      </c>
      <c r="C8" s="65" t="s">
        <v>65</v>
      </c>
      <c r="D8" s="65" t="s">
        <v>100</v>
      </c>
    </row>
  </sheetData>
  <mergeCells count="4">
    <mergeCell ref="A1:D1"/>
    <mergeCell ref="A3:D3"/>
    <mergeCell ref="A2:D2"/>
    <mergeCell ref="A4:D4"/>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3"/>
  <sheetViews>
    <sheetView zoomScaleNormal="100" workbookViewId="0">
      <pane ySplit="3" topLeftCell="A4" activePane="bottomLeft" state="frozen"/>
      <selection pane="bottomLeft" sqref="A1:E1"/>
    </sheetView>
  </sheetViews>
  <sheetFormatPr defaultRowHeight="14.25" x14ac:dyDescent="0.25"/>
  <cols>
    <col min="1" max="1" width="52.140625" style="2" customWidth="1"/>
    <col min="2" max="2" width="17" style="2" customWidth="1"/>
    <col min="3" max="3" width="14.7109375" style="2" customWidth="1"/>
    <col min="4" max="4" width="13.140625" style="2" customWidth="1"/>
    <col min="5" max="5" width="14.28515625" style="2" customWidth="1"/>
    <col min="6" max="16384" width="9.140625" style="2"/>
  </cols>
  <sheetData>
    <row r="1" spans="1:5" s="1" customFormat="1" ht="30" customHeight="1" x14ac:dyDescent="0.2">
      <c r="A1" s="106" t="s">
        <v>51</v>
      </c>
      <c r="B1" s="107"/>
      <c r="C1" s="107"/>
      <c r="D1" s="107"/>
      <c r="E1" s="108"/>
    </row>
    <row r="2" spans="1:5" ht="47.25" customHeight="1" x14ac:dyDescent="0.25">
      <c r="A2" s="99" t="s">
        <v>68</v>
      </c>
      <c r="B2" s="100"/>
      <c r="C2" s="100"/>
      <c r="D2" s="100"/>
      <c r="E2" s="103"/>
    </row>
    <row r="3" spans="1:5" ht="17.25" thickBot="1" x14ac:dyDescent="0.35">
      <c r="A3" s="3" t="s">
        <v>8</v>
      </c>
      <c r="B3" s="4" t="s">
        <v>15</v>
      </c>
      <c r="C3" s="4" t="s">
        <v>49</v>
      </c>
      <c r="D3" s="4" t="s">
        <v>16</v>
      </c>
      <c r="E3" s="4" t="s">
        <v>48</v>
      </c>
    </row>
    <row r="4" spans="1:5" ht="16.5" x14ac:dyDescent="0.3">
      <c r="A4" s="5" t="s">
        <v>45</v>
      </c>
      <c r="B4" s="6"/>
      <c r="C4" s="7"/>
      <c r="D4" s="6"/>
      <c r="E4" s="48"/>
    </row>
    <row r="5" spans="1:5" ht="16.5" x14ac:dyDescent="0.3">
      <c r="A5" s="8" t="s">
        <v>9</v>
      </c>
      <c r="B5" s="54"/>
      <c r="C5" s="55">
        <v>54000</v>
      </c>
      <c r="D5" s="51">
        <v>173808</v>
      </c>
      <c r="E5" s="56">
        <v>203700</v>
      </c>
    </row>
    <row r="6" spans="1:5" ht="16.5" x14ac:dyDescent="0.3">
      <c r="A6" s="8" t="s">
        <v>80</v>
      </c>
      <c r="B6" s="54"/>
      <c r="C6" s="55">
        <v>45000</v>
      </c>
      <c r="D6" s="51">
        <v>92841</v>
      </c>
      <c r="E6" s="56">
        <v>203700</v>
      </c>
    </row>
    <row r="7" spans="1:5" ht="16.5" x14ac:dyDescent="0.3">
      <c r="A7" s="8" t="s">
        <v>101</v>
      </c>
      <c r="B7" s="54"/>
      <c r="C7" s="55">
        <v>85000</v>
      </c>
      <c r="D7" s="51">
        <v>128616</v>
      </c>
      <c r="E7" s="56">
        <v>203700</v>
      </c>
    </row>
    <row r="8" spans="1:5" ht="16.5" x14ac:dyDescent="0.3">
      <c r="A8" s="8" t="s">
        <v>47</v>
      </c>
      <c r="B8" s="54"/>
      <c r="C8" s="55">
        <v>45000</v>
      </c>
      <c r="D8" s="51">
        <v>70279</v>
      </c>
      <c r="E8" s="56">
        <v>203700</v>
      </c>
    </row>
    <row r="9" spans="1:5" ht="16.5" x14ac:dyDescent="0.3">
      <c r="A9" s="8" t="s">
        <v>11</v>
      </c>
      <c r="B9" s="54"/>
      <c r="C9" s="55">
        <v>45000</v>
      </c>
      <c r="D9" s="51">
        <v>59717</v>
      </c>
      <c r="E9" s="56">
        <v>132000</v>
      </c>
    </row>
    <row r="10" spans="1:5" ht="16.5" x14ac:dyDescent="0.3">
      <c r="A10" s="8" t="s">
        <v>10</v>
      </c>
      <c r="B10" s="54"/>
      <c r="C10" s="55">
        <v>65000</v>
      </c>
      <c r="D10" s="51">
        <v>106478</v>
      </c>
      <c r="E10" s="56">
        <v>203700</v>
      </c>
    </row>
    <row r="11" spans="1:5" ht="16.5" x14ac:dyDescent="0.3">
      <c r="A11" s="8" t="s">
        <v>104</v>
      </c>
      <c r="B11" s="54"/>
      <c r="C11" s="55">
        <v>45000</v>
      </c>
      <c r="D11" s="51">
        <v>83834</v>
      </c>
      <c r="E11" s="56">
        <v>150000</v>
      </c>
    </row>
    <row r="12" spans="1:5" ht="16.5" x14ac:dyDescent="0.3">
      <c r="A12" s="8" t="s">
        <v>81</v>
      </c>
      <c r="B12" s="54"/>
      <c r="C12" s="55">
        <v>45000</v>
      </c>
      <c r="D12" s="51">
        <v>66679</v>
      </c>
      <c r="E12" s="56">
        <v>113000</v>
      </c>
    </row>
    <row r="13" spans="1:5" ht="16.5" x14ac:dyDescent="0.3">
      <c r="A13" s="8" t="s">
        <v>12</v>
      </c>
      <c r="B13" s="54"/>
      <c r="C13" s="55">
        <v>45000</v>
      </c>
      <c r="D13" s="51">
        <v>68904</v>
      </c>
      <c r="E13" s="56">
        <v>165000</v>
      </c>
    </row>
    <row r="14" spans="1:5" ht="16.5" x14ac:dyDescent="0.3">
      <c r="A14" s="8" t="s">
        <v>102</v>
      </c>
      <c r="B14" s="54"/>
      <c r="C14" s="55">
        <v>55000</v>
      </c>
      <c r="D14" s="51">
        <v>78251</v>
      </c>
      <c r="E14" s="56">
        <v>189030</v>
      </c>
    </row>
    <row r="15" spans="1:5" ht="16.5" x14ac:dyDescent="0.3">
      <c r="A15" s="8" t="s">
        <v>82</v>
      </c>
      <c r="B15" s="54"/>
      <c r="C15" s="55">
        <v>45000</v>
      </c>
      <c r="D15" s="51">
        <v>53604</v>
      </c>
      <c r="E15" s="56">
        <v>150000</v>
      </c>
    </row>
    <row r="16" spans="1:5" ht="16.5" x14ac:dyDescent="0.3">
      <c r="A16" s="8"/>
      <c r="B16" s="54"/>
      <c r="C16" s="55"/>
      <c r="D16" s="51"/>
      <c r="E16" s="56"/>
    </row>
    <row r="17" spans="1:5" ht="16.5" x14ac:dyDescent="0.3">
      <c r="A17" s="8"/>
      <c r="B17" s="54"/>
      <c r="C17" s="55"/>
      <c r="D17" s="51"/>
      <c r="E17" s="56"/>
    </row>
    <row r="18" spans="1:5" ht="16.5" x14ac:dyDescent="0.3">
      <c r="A18" s="8"/>
      <c r="B18" s="54"/>
      <c r="C18" s="55"/>
      <c r="D18" s="51"/>
      <c r="E18" s="56"/>
    </row>
    <row r="19" spans="1:5" ht="16.5" x14ac:dyDescent="0.3">
      <c r="A19" s="5" t="s">
        <v>44</v>
      </c>
      <c r="B19" s="57"/>
      <c r="C19" s="57"/>
      <c r="D19" s="58"/>
      <c r="E19" s="59"/>
    </row>
    <row r="20" spans="1:5" ht="16.5" x14ac:dyDescent="0.3">
      <c r="A20" s="8" t="s">
        <v>13</v>
      </c>
      <c r="B20" s="54"/>
      <c r="C20" s="55">
        <v>60000</v>
      </c>
      <c r="D20" s="51">
        <v>116197</v>
      </c>
      <c r="E20" s="56">
        <v>203700</v>
      </c>
    </row>
    <row r="21" spans="1:5" ht="16.5" x14ac:dyDescent="0.3">
      <c r="A21" s="8" t="s">
        <v>79</v>
      </c>
      <c r="B21" s="54"/>
      <c r="C21" s="55">
        <v>45000</v>
      </c>
      <c r="D21" s="51">
        <v>64121</v>
      </c>
      <c r="E21" s="56">
        <v>203700</v>
      </c>
    </row>
    <row r="22" spans="1:5" ht="16.5" x14ac:dyDescent="0.3">
      <c r="A22" s="8" t="s">
        <v>78</v>
      </c>
      <c r="B22" s="54"/>
      <c r="C22" s="55">
        <v>45000</v>
      </c>
      <c r="D22" s="51">
        <v>61732</v>
      </c>
      <c r="E22" s="56">
        <v>203700</v>
      </c>
    </row>
    <row r="23" spans="1:5" ht="16.5" x14ac:dyDescent="0.3">
      <c r="A23" s="8" t="s">
        <v>105</v>
      </c>
      <c r="B23" s="79"/>
      <c r="C23" s="85">
        <v>55000</v>
      </c>
      <c r="D23" s="51">
        <v>88544</v>
      </c>
      <c r="E23" s="56">
        <v>203700</v>
      </c>
    </row>
    <row r="24" spans="1:5" ht="16.5" x14ac:dyDescent="0.3">
      <c r="A24" s="8" t="s">
        <v>103</v>
      </c>
      <c r="B24" s="79"/>
      <c r="C24" s="85">
        <v>45000</v>
      </c>
      <c r="D24" s="51">
        <v>62335</v>
      </c>
      <c r="E24" s="56">
        <v>122026</v>
      </c>
    </row>
    <row r="25" spans="1:5" ht="16.5" x14ac:dyDescent="0.3">
      <c r="A25" s="8" t="s">
        <v>14</v>
      </c>
      <c r="B25" s="79"/>
      <c r="C25" s="85">
        <v>45000</v>
      </c>
      <c r="D25" s="51">
        <v>61402</v>
      </c>
      <c r="E25" s="56">
        <v>203700</v>
      </c>
    </row>
    <row r="26" spans="1:5" ht="16.5" x14ac:dyDescent="0.3">
      <c r="A26" s="41"/>
      <c r="B26" s="79"/>
      <c r="C26" s="85"/>
      <c r="D26" s="51"/>
      <c r="E26" s="56"/>
    </row>
    <row r="27" spans="1:5" ht="16.5" x14ac:dyDescent="0.3">
      <c r="A27" s="60" t="s">
        <v>61</v>
      </c>
      <c r="B27" s="61">
        <f>SUM(B5:B26)</f>
        <v>0</v>
      </c>
      <c r="C27" s="56"/>
      <c r="D27" s="51"/>
      <c r="E27" s="56"/>
    </row>
    <row r="29" spans="1:5" ht="22.5" customHeight="1" x14ac:dyDescent="0.25">
      <c r="A29" s="104" t="s">
        <v>106</v>
      </c>
      <c r="B29" s="104"/>
      <c r="C29" s="104"/>
      <c r="D29" s="104"/>
      <c r="E29" s="104"/>
    </row>
    <row r="30" spans="1:5" s="89" customFormat="1" ht="14.25" customHeight="1" x14ac:dyDescent="0.25">
      <c r="A30" s="88" t="s">
        <v>86</v>
      </c>
      <c r="B30" s="88"/>
      <c r="C30" s="88"/>
      <c r="D30" s="88"/>
      <c r="E30" s="88"/>
    </row>
    <row r="31" spans="1:5" ht="21" customHeight="1" x14ac:dyDescent="0.25">
      <c r="A31" s="104" t="s">
        <v>111</v>
      </c>
      <c r="B31" s="104"/>
      <c r="C31" s="104"/>
      <c r="D31" s="104"/>
      <c r="E31" s="104"/>
    </row>
    <row r="32" spans="1:5" ht="44.25" customHeight="1" x14ac:dyDescent="0.25">
      <c r="A32" s="105" t="s">
        <v>107</v>
      </c>
      <c r="B32" s="105"/>
      <c r="C32" s="105"/>
      <c r="D32" s="105"/>
      <c r="E32" s="105"/>
    </row>
    <row r="33" spans="1:5" ht="57" customHeight="1" x14ac:dyDescent="0.25">
      <c r="A33" s="105" t="s">
        <v>110</v>
      </c>
      <c r="B33" s="105"/>
      <c r="C33" s="105"/>
      <c r="D33" s="105"/>
      <c r="E33" s="105"/>
    </row>
  </sheetData>
  <sortState xmlns:xlrd2="http://schemas.microsoft.com/office/spreadsheetml/2017/richdata2" ref="A5:D14">
    <sortCondition ref="A5:A14"/>
  </sortState>
  <mergeCells count="6">
    <mergeCell ref="A1:E1"/>
    <mergeCell ref="A2:E2"/>
    <mergeCell ref="A29:E29"/>
    <mergeCell ref="A31:E31"/>
    <mergeCell ref="A32:E32"/>
    <mergeCell ref="A33:E33"/>
  </mergeCells>
  <phoneticPr fontId="1" type="noConversion"/>
  <pageMargins left="0.25" right="0.25" top="0.25" bottom="0.25" header="0.3" footer="0.3"/>
  <pageSetup scale="9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63"/>
  <sheetViews>
    <sheetView zoomScaleNormal="100" workbookViewId="0">
      <pane ySplit="3" topLeftCell="A43" activePane="bottomLeft" state="frozen"/>
      <selection pane="bottomLeft" sqref="A1:E1"/>
    </sheetView>
  </sheetViews>
  <sheetFormatPr defaultRowHeight="14.25" x14ac:dyDescent="0.25"/>
  <cols>
    <col min="1" max="1" width="49" style="2" customWidth="1"/>
    <col min="2" max="2" width="22.5703125" style="10" customWidth="1"/>
    <col min="3" max="3" width="18.140625" style="10" customWidth="1"/>
    <col min="4" max="4" width="17.7109375" style="2" customWidth="1"/>
    <col min="5" max="5" width="17.140625" style="2" customWidth="1"/>
    <col min="6" max="6" width="22.140625" style="2" bestFit="1" customWidth="1"/>
    <col min="7" max="16384" width="9.140625" style="2"/>
  </cols>
  <sheetData>
    <row r="1" spans="1:5" s="1" customFormat="1" ht="30" customHeight="1" x14ac:dyDescent="0.2">
      <c r="A1" s="106" t="s">
        <v>52</v>
      </c>
      <c r="B1" s="107"/>
      <c r="C1" s="107"/>
      <c r="D1" s="107"/>
      <c r="E1" s="108"/>
    </row>
    <row r="2" spans="1:5" ht="23.25" customHeight="1" x14ac:dyDescent="0.25">
      <c r="A2" s="110" t="s">
        <v>69</v>
      </c>
      <c r="B2" s="111"/>
      <c r="C2" s="111"/>
      <c r="D2" s="111"/>
      <c r="E2" s="112"/>
    </row>
    <row r="3" spans="1:5" ht="53.25" customHeight="1" x14ac:dyDescent="0.3">
      <c r="A3" s="11" t="s">
        <v>5</v>
      </c>
      <c r="B3" s="12" t="s">
        <v>6</v>
      </c>
      <c r="C3" s="49" t="s">
        <v>7</v>
      </c>
      <c r="D3" s="36" t="s">
        <v>87</v>
      </c>
      <c r="E3" s="37" t="s">
        <v>91</v>
      </c>
    </row>
    <row r="4" spans="1:5" ht="16.5" x14ac:dyDescent="0.3">
      <c r="A4" s="5" t="s">
        <v>42</v>
      </c>
      <c r="B4" s="13"/>
      <c r="C4" s="13"/>
      <c r="D4" s="6"/>
      <c r="E4" s="14"/>
    </row>
    <row r="5" spans="1:5" ht="16.5" x14ac:dyDescent="0.3">
      <c r="A5" s="8" t="s">
        <v>30</v>
      </c>
      <c r="B5" s="9"/>
      <c r="C5" s="67"/>
      <c r="D5" s="15"/>
      <c r="E5" s="16"/>
    </row>
    <row r="6" spans="1:5" ht="16.5" x14ac:dyDescent="0.3">
      <c r="A6" s="8" t="s">
        <v>31</v>
      </c>
      <c r="B6" s="9"/>
      <c r="C6" s="67"/>
      <c r="D6" s="15"/>
      <c r="E6" s="16"/>
    </row>
    <row r="7" spans="1:5" ht="16.5" x14ac:dyDescent="0.3">
      <c r="A7" s="8" t="s">
        <v>50</v>
      </c>
      <c r="B7" s="9"/>
      <c r="C7" s="67"/>
      <c r="D7" s="15"/>
      <c r="E7" s="16"/>
    </row>
    <row r="8" spans="1:5" ht="16.5" x14ac:dyDescent="0.3">
      <c r="A8" s="17" t="s">
        <v>27</v>
      </c>
      <c r="B8" s="18">
        <f>SUM(B5:B7)</f>
        <v>0</v>
      </c>
      <c r="C8" s="68" t="e">
        <f>B8/B55</f>
        <v>#DIV/0!</v>
      </c>
      <c r="D8" s="18">
        <v>34709</v>
      </c>
      <c r="E8" s="19">
        <v>2.3E-2</v>
      </c>
    </row>
    <row r="9" spans="1:5" ht="16.5" x14ac:dyDescent="0.3">
      <c r="A9" s="5" t="s">
        <v>39</v>
      </c>
      <c r="B9" s="13"/>
      <c r="C9" s="69"/>
      <c r="D9" s="6"/>
      <c r="E9" s="14"/>
    </row>
    <row r="10" spans="1:5" ht="16.5" x14ac:dyDescent="0.3">
      <c r="A10" s="8" t="s">
        <v>40</v>
      </c>
      <c r="B10" s="74">
        <f>'Salary Targets by Position'!B27</f>
        <v>0</v>
      </c>
      <c r="C10" s="67"/>
      <c r="D10" s="15"/>
      <c r="E10" s="16"/>
    </row>
    <row r="11" spans="1:5" ht="16.5" x14ac:dyDescent="0.3">
      <c r="A11" s="8" t="s">
        <v>33</v>
      </c>
      <c r="B11" s="9"/>
      <c r="C11" s="67"/>
      <c r="D11" s="15"/>
      <c r="E11" s="16"/>
    </row>
    <row r="12" spans="1:5" ht="16.5" x14ac:dyDescent="0.3">
      <c r="A12" s="17" t="s">
        <v>27</v>
      </c>
      <c r="B12" s="18">
        <f>SUM(B10:B11)</f>
        <v>0</v>
      </c>
      <c r="C12" s="68" t="e">
        <f>B12/B55</f>
        <v>#DIV/0!</v>
      </c>
      <c r="D12" s="93" t="s">
        <v>96</v>
      </c>
      <c r="E12" s="94" t="s">
        <v>97</v>
      </c>
    </row>
    <row r="13" spans="1:5" ht="16.5" x14ac:dyDescent="0.3">
      <c r="A13" s="5" t="s">
        <v>1</v>
      </c>
      <c r="B13" s="13"/>
      <c r="C13" s="69"/>
      <c r="D13" s="6"/>
      <c r="E13" s="14"/>
    </row>
    <row r="14" spans="1:5" ht="16.5" x14ac:dyDescent="0.3">
      <c r="A14" s="8" t="s">
        <v>34</v>
      </c>
      <c r="B14" s="9"/>
      <c r="C14" s="67"/>
      <c r="D14" s="15"/>
      <c r="E14" s="16"/>
    </row>
    <row r="15" spans="1:5" ht="16.5" x14ac:dyDescent="0.3">
      <c r="A15" s="8" t="s">
        <v>35</v>
      </c>
      <c r="B15" s="9"/>
      <c r="C15" s="67"/>
      <c r="D15" s="15"/>
      <c r="E15" s="16"/>
    </row>
    <row r="16" spans="1:5" ht="16.5" x14ac:dyDescent="0.3">
      <c r="A16" s="8" t="s">
        <v>38</v>
      </c>
      <c r="B16" s="9"/>
      <c r="C16" s="67"/>
      <c r="D16" s="15"/>
      <c r="E16" s="16"/>
    </row>
    <row r="17" spans="1:5" ht="16.5" x14ac:dyDescent="0.3">
      <c r="A17" s="8" t="s">
        <v>20</v>
      </c>
      <c r="B17" s="9"/>
      <c r="C17" s="67"/>
      <c r="D17" s="15"/>
      <c r="E17" s="16"/>
    </row>
    <row r="18" spans="1:5" ht="16.5" x14ac:dyDescent="0.3">
      <c r="A18" s="17" t="s">
        <v>27</v>
      </c>
      <c r="B18" s="18">
        <f>SUM(B14:B17)</f>
        <v>0</v>
      </c>
      <c r="C18" s="68" t="e">
        <f>B18/B55</f>
        <v>#DIV/0!</v>
      </c>
      <c r="D18" s="18">
        <v>45672</v>
      </c>
      <c r="E18" s="19">
        <v>3.0099999999999998E-2</v>
      </c>
    </row>
    <row r="19" spans="1:5" ht="16.5" x14ac:dyDescent="0.3">
      <c r="A19" s="5" t="s">
        <v>74</v>
      </c>
      <c r="B19" s="13"/>
      <c r="C19" s="69"/>
      <c r="D19" s="6"/>
      <c r="E19" s="14"/>
    </row>
    <row r="20" spans="1:5" ht="16.5" x14ac:dyDescent="0.3">
      <c r="A20" s="8" t="s">
        <v>75</v>
      </c>
      <c r="B20" s="9"/>
      <c r="C20" s="67"/>
      <c r="D20" s="15"/>
      <c r="E20" s="16"/>
    </row>
    <row r="21" spans="1:5" ht="16.5" x14ac:dyDescent="0.3">
      <c r="A21" s="8" t="s">
        <v>19</v>
      </c>
      <c r="B21" s="9"/>
      <c r="C21" s="67"/>
      <c r="D21" s="15"/>
      <c r="E21" s="16"/>
    </row>
    <row r="22" spans="1:5" ht="16.5" x14ac:dyDescent="0.3">
      <c r="A22" s="8" t="s">
        <v>18</v>
      </c>
      <c r="B22" s="9"/>
      <c r="C22" s="67"/>
      <c r="D22" s="15"/>
      <c r="E22" s="16"/>
    </row>
    <row r="23" spans="1:5" ht="16.5" x14ac:dyDescent="0.3">
      <c r="A23" s="8" t="s">
        <v>72</v>
      </c>
      <c r="B23" s="9"/>
      <c r="C23" s="67"/>
      <c r="D23" s="15"/>
      <c r="E23" s="16"/>
    </row>
    <row r="24" spans="1:5" ht="16.5" x14ac:dyDescent="0.3">
      <c r="A24" s="8" t="s">
        <v>20</v>
      </c>
      <c r="B24" s="9"/>
      <c r="C24" s="67"/>
      <c r="D24" s="15"/>
      <c r="E24" s="16"/>
    </row>
    <row r="25" spans="1:5" ht="16.5" x14ac:dyDescent="0.3">
      <c r="A25" s="17" t="s">
        <v>27</v>
      </c>
      <c r="B25" s="18">
        <f>SUM(B20:B24)</f>
        <v>0</v>
      </c>
      <c r="C25" s="68" t="e">
        <f>B25/B55</f>
        <v>#DIV/0!</v>
      </c>
      <c r="D25" s="18">
        <v>87100</v>
      </c>
      <c r="E25" s="19">
        <v>5.7700000000000001E-2</v>
      </c>
    </row>
    <row r="26" spans="1:5" ht="16.5" x14ac:dyDescent="0.3">
      <c r="A26" s="5" t="s">
        <v>21</v>
      </c>
      <c r="B26" s="13"/>
      <c r="C26" s="69"/>
      <c r="D26" s="6"/>
      <c r="E26" s="14"/>
    </row>
    <row r="27" spans="1:5" ht="16.5" x14ac:dyDescent="0.3">
      <c r="A27" s="8" t="s">
        <v>73</v>
      </c>
      <c r="B27" s="9"/>
      <c r="C27" s="67"/>
      <c r="D27" s="15"/>
      <c r="E27" s="16"/>
    </row>
    <row r="28" spans="1:5" ht="16.5" x14ac:dyDescent="0.3">
      <c r="A28" s="8" t="s">
        <v>31</v>
      </c>
      <c r="B28" s="9"/>
      <c r="C28" s="67"/>
      <c r="D28" s="15"/>
      <c r="E28" s="16"/>
    </row>
    <row r="29" spans="1:5" ht="16.5" x14ac:dyDescent="0.3">
      <c r="A29" s="8" t="s">
        <v>22</v>
      </c>
      <c r="B29" s="9"/>
      <c r="C29" s="67"/>
      <c r="D29" s="15"/>
      <c r="E29" s="16"/>
    </row>
    <row r="30" spans="1:5" ht="16.5" x14ac:dyDescent="0.3">
      <c r="A30" s="8" t="s">
        <v>20</v>
      </c>
      <c r="B30" s="9"/>
      <c r="C30" s="67"/>
      <c r="D30" s="15"/>
      <c r="E30" s="16"/>
    </row>
    <row r="31" spans="1:5" ht="16.5" x14ac:dyDescent="0.3">
      <c r="A31" s="17" t="s">
        <v>27</v>
      </c>
      <c r="B31" s="18">
        <f>SUM(B27:B30)</f>
        <v>0</v>
      </c>
      <c r="C31" s="68" t="e">
        <f>B31/B55</f>
        <v>#DIV/0!</v>
      </c>
      <c r="D31" s="18">
        <v>64008</v>
      </c>
      <c r="E31" s="19">
        <v>4.2299999999999997E-2</v>
      </c>
    </row>
    <row r="32" spans="1:5" ht="16.5" customHeight="1" x14ac:dyDescent="0.3">
      <c r="A32" s="5" t="s">
        <v>4</v>
      </c>
      <c r="B32" s="13"/>
      <c r="C32" s="69"/>
      <c r="D32" s="6"/>
      <c r="E32" s="14"/>
    </row>
    <row r="33" spans="1:5" ht="35.25" customHeight="1" x14ac:dyDescent="0.3">
      <c r="A33" s="77" t="s">
        <v>77</v>
      </c>
      <c r="B33" s="9"/>
      <c r="C33" s="67"/>
      <c r="D33" s="15"/>
      <c r="E33" s="16"/>
    </row>
    <row r="34" spans="1:5" ht="32.25" customHeight="1" x14ac:dyDescent="0.3">
      <c r="A34" s="77" t="s">
        <v>76</v>
      </c>
      <c r="B34" s="9"/>
      <c r="C34" s="67"/>
      <c r="D34" s="15"/>
      <c r="E34" s="16"/>
    </row>
    <row r="35" spans="1:5" ht="16.5" customHeight="1" x14ac:dyDescent="0.3">
      <c r="A35" s="8" t="s">
        <v>36</v>
      </c>
      <c r="B35" s="9"/>
      <c r="C35" s="67"/>
      <c r="D35" s="15"/>
      <c r="E35" s="16"/>
    </row>
    <row r="36" spans="1:5" ht="16.5" x14ac:dyDescent="0.3">
      <c r="A36" s="8" t="s">
        <v>26</v>
      </c>
      <c r="B36" s="9"/>
      <c r="C36" s="67"/>
      <c r="D36" s="15"/>
      <c r="E36" s="16"/>
    </row>
    <row r="37" spans="1:5" ht="16.5" x14ac:dyDescent="0.3">
      <c r="A37" s="8" t="s">
        <v>20</v>
      </c>
      <c r="B37" s="9"/>
      <c r="C37" s="67"/>
      <c r="D37" s="15"/>
      <c r="E37" s="16"/>
    </row>
    <row r="38" spans="1:5" ht="16.5" x14ac:dyDescent="0.3">
      <c r="A38" s="17" t="s">
        <v>27</v>
      </c>
      <c r="B38" s="18">
        <f>SUM(B33:B37)</f>
        <v>0</v>
      </c>
      <c r="C38" s="68" t="e">
        <f>B38/B55</f>
        <v>#DIV/0!</v>
      </c>
      <c r="D38" s="18">
        <v>45655</v>
      </c>
      <c r="E38" s="19">
        <v>3.0200000000000001E-2</v>
      </c>
    </row>
    <row r="39" spans="1:5" ht="16.5" x14ac:dyDescent="0.3">
      <c r="A39" s="20" t="s">
        <v>23</v>
      </c>
      <c r="B39" s="21"/>
      <c r="C39" s="70"/>
      <c r="D39" s="22"/>
      <c r="E39" s="23"/>
    </row>
    <row r="40" spans="1:5" ht="16.5" x14ac:dyDescent="0.3">
      <c r="A40" s="8" t="s">
        <v>24</v>
      </c>
      <c r="B40" s="9"/>
      <c r="C40" s="67"/>
      <c r="D40" s="15"/>
      <c r="E40" s="16"/>
    </row>
    <row r="41" spans="1:5" ht="16.5" x14ac:dyDescent="0.3">
      <c r="A41" s="8" t="s">
        <v>25</v>
      </c>
      <c r="B41" s="9"/>
      <c r="C41" s="67"/>
      <c r="D41" s="15"/>
      <c r="E41" s="16"/>
    </row>
    <row r="42" spans="1:5" ht="16.5" x14ac:dyDescent="0.3">
      <c r="A42" s="8" t="s">
        <v>20</v>
      </c>
      <c r="B42" s="9"/>
      <c r="C42" s="67"/>
      <c r="D42" s="15"/>
      <c r="E42" s="16"/>
    </row>
    <row r="43" spans="1:5" ht="16.5" x14ac:dyDescent="0.3">
      <c r="A43" s="17" t="s">
        <v>27</v>
      </c>
      <c r="B43" s="18">
        <f>SUM(B40:B42)</f>
        <v>0</v>
      </c>
      <c r="C43" s="68" t="e">
        <f>B43/B55</f>
        <v>#DIV/0!</v>
      </c>
      <c r="D43" s="18">
        <v>33760</v>
      </c>
      <c r="E43" s="19">
        <v>2.23E-2</v>
      </c>
    </row>
    <row r="44" spans="1:5" ht="16.5" x14ac:dyDescent="0.3">
      <c r="A44" s="5" t="s">
        <v>0</v>
      </c>
      <c r="B44" s="13"/>
      <c r="C44" s="69"/>
      <c r="D44" s="6"/>
      <c r="E44" s="14"/>
    </row>
    <row r="45" spans="1:5" ht="16.5" x14ac:dyDescent="0.3">
      <c r="A45" s="24" t="s">
        <v>70</v>
      </c>
      <c r="B45" s="9"/>
      <c r="C45" s="67"/>
      <c r="D45" s="15"/>
      <c r="E45" s="16"/>
    </row>
    <row r="46" spans="1:5" ht="16.5" x14ac:dyDescent="0.3">
      <c r="A46" s="8" t="s">
        <v>17</v>
      </c>
      <c r="B46" s="9"/>
      <c r="C46" s="67"/>
      <c r="D46" s="15"/>
      <c r="E46" s="16"/>
    </row>
    <row r="47" spans="1:5" ht="16.5" x14ac:dyDescent="0.3">
      <c r="A47" s="8" t="s">
        <v>71</v>
      </c>
      <c r="B47" s="9"/>
      <c r="C47" s="67"/>
      <c r="D47" s="15"/>
      <c r="E47" s="16"/>
    </row>
    <row r="48" spans="1:5" ht="16.5" x14ac:dyDescent="0.3">
      <c r="A48" s="8" t="s">
        <v>20</v>
      </c>
      <c r="B48" s="9"/>
      <c r="C48" s="67"/>
      <c r="D48" s="15"/>
      <c r="E48" s="16"/>
    </row>
    <row r="49" spans="1:5" ht="16.5" x14ac:dyDescent="0.3">
      <c r="A49" s="17" t="s">
        <v>27</v>
      </c>
      <c r="B49" s="18">
        <f>SUM(B45:B48)</f>
        <v>0</v>
      </c>
      <c r="C49" s="68" t="e">
        <f>B49/B55</f>
        <v>#DIV/0!</v>
      </c>
      <c r="D49" s="18">
        <v>14146</v>
      </c>
      <c r="E49" s="19">
        <v>9.4000000000000004E-3</v>
      </c>
    </row>
    <row r="50" spans="1:5" ht="9.9499999999999993" customHeight="1" x14ac:dyDescent="0.3">
      <c r="A50" s="25"/>
      <c r="B50" s="26"/>
      <c r="C50" s="71"/>
      <c r="D50" s="27"/>
      <c r="E50" s="28"/>
    </row>
    <row r="51" spans="1:5" ht="16.5" x14ac:dyDescent="0.3">
      <c r="A51" s="5" t="s">
        <v>46</v>
      </c>
      <c r="B51" s="13"/>
      <c r="C51" s="69"/>
      <c r="D51" s="6"/>
      <c r="E51" s="14"/>
    </row>
    <row r="52" spans="1:5" ht="8.1" customHeight="1" x14ac:dyDescent="0.3">
      <c r="A52" s="25"/>
      <c r="B52" s="26"/>
      <c r="C52" s="71"/>
      <c r="D52" s="27"/>
      <c r="E52" s="28"/>
    </row>
    <row r="53" spans="1:5" ht="16.5" x14ac:dyDescent="0.3">
      <c r="A53" s="29" t="s">
        <v>28</v>
      </c>
      <c r="B53" s="30">
        <f>SUM(B12+B49+B25+B8+B31+B18+B43+B38)</f>
        <v>0</v>
      </c>
      <c r="C53" s="72" t="e">
        <f>SUM(C12+C49+C25+C8+C31+C18+C43+C38)</f>
        <v>#DIV/0!</v>
      </c>
      <c r="D53" s="30">
        <v>1267731</v>
      </c>
      <c r="E53" s="90">
        <v>0.83850000000000002</v>
      </c>
    </row>
    <row r="54" spans="1:5" ht="9.9499999999999993" customHeight="1" x14ac:dyDescent="0.3">
      <c r="A54" s="25"/>
      <c r="B54" s="26"/>
      <c r="C54" s="71"/>
      <c r="D54" s="27"/>
      <c r="E54" s="28"/>
    </row>
    <row r="55" spans="1:5" ht="16.5" x14ac:dyDescent="0.3">
      <c r="A55" s="29" t="s">
        <v>37</v>
      </c>
      <c r="B55" s="30">
        <v>0</v>
      </c>
      <c r="C55" s="72"/>
      <c r="D55" s="31"/>
      <c r="E55" s="32"/>
    </row>
    <row r="56" spans="1:5" ht="9.9499999999999993" customHeight="1" x14ac:dyDescent="0.3">
      <c r="A56" s="25"/>
      <c r="B56" s="26"/>
      <c r="C56" s="71"/>
      <c r="D56" s="27"/>
      <c r="E56" s="28"/>
    </row>
    <row r="57" spans="1:5" ht="17.25" thickBot="1" x14ac:dyDescent="0.35">
      <c r="A57" s="33" t="s">
        <v>29</v>
      </c>
      <c r="B57" s="34">
        <f>SUM(B55-B53)</f>
        <v>0</v>
      </c>
      <c r="C57" s="73" t="e">
        <f>B57/B55</f>
        <v>#DIV/0!</v>
      </c>
      <c r="D57" s="34"/>
      <c r="E57" s="35"/>
    </row>
    <row r="59" spans="1:5" x14ac:dyDescent="0.25">
      <c r="A59" s="91" t="s">
        <v>86</v>
      </c>
      <c r="B59" s="91"/>
      <c r="C59" s="91"/>
      <c r="D59" s="91"/>
      <c r="E59" s="91"/>
    </row>
    <row r="60" spans="1:5" ht="17.25" customHeight="1" x14ac:dyDescent="0.25">
      <c r="A60" s="105" t="s">
        <v>93</v>
      </c>
      <c r="B60" s="105"/>
      <c r="C60" s="105"/>
      <c r="D60" s="105"/>
      <c r="E60" s="105"/>
    </row>
    <row r="61" spans="1:5" ht="31.5" customHeight="1" x14ac:dyDescent="0.25">
      <c r="A61" s="105" t="s">
        <v>94</v>
      </c>
      <c r="B61" s="105"/>
      <c r="C61" s="105"/>
      <c r="D61" s="105"/>
      <c r="E61" s="105"/>
    </row>
    <row r="62" spans="1:5" ht="14.25" customHeight="1" x14ac:dyDescent="0.25">
      <c r="A62" s="105" t="s">
        <v>92</v>
      </c>
      <c r="B62" s="105"/>
      <c r="C62" s="105"/>
      <c r="D62" s="105"/>
      <c r="E62" s="105"/>
    </row>
    <row r="63" spans="1:5" ht="43.5" customHeight="1" x14ac:dyDescent="0.25">
      <c r="A63" s="109" t="s">
        <v>98</v>
      </c>
      <c r="B63" s="109"/>
      <c r="C63" s="109"/>
      <c r="D63" s="109"/>
      <c r="E63" s="109"/>
    </row>
  </sheetData>
  <mergeCells count="6">
    <mergeCell ref="A63:E63"/>
    <mergeCell ref="A1:E1"/>
    <mergeCell ref="A2:E2"/>
    <mergeCell ref="A62:E62"/>
    <mergeCell ref="A60:E60"/>
    <mergeCell ref="A61:E61"/>
  </mergeCells>
  <phoneticPr fontId="1" type="noConversion"/>
  <pageMargins left="0.25" right="0.25" top="0.25" bottom="0.25" header="0.3" footer="0.3"/>
  <pageSetup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3"/>
  <sheetViews>
    <sheetView zoomScaleNormal="100" workbookViewId="0">
      <selection sqref="A1:G1"/>
    </sheetView>
  </sheetViews>
  <sheetFormatPr defaultRowHeight="14.25" x14ac:dyDescent="0.25"/>
  <cols>
    <col min="1" max="1" width="55.5703125" style="2" customWidth="1"/>
    <col min="2" max="3" width="15.7109375" style="2" customWidth="1"/>
    <col min="4" max="4" width="15" style="2" customWidth="1"/>
    <col min="5" max="5" width="15.7109375" style="2" customWidth="1"/>
    <col min="6" max="6" width="14.7109375" style="2" customWidth="1"/>
    <col min="7" max="7" width="14.28515625" style="2" customWidth="1"/>
    <col min="8" max="16384" width="9.140625" style="2"/>
  </cols>
  <sheetData>
    <row r="1" spans="1:7" ht="30" customHeight="1" x14ac:dyDescent="0.25">
      <c r="A1" s="106" t="s">
        <v>53</v>
      </c>
      <c r="B1" s="107"/>
      <c r="C1" s="107"/>
      <c r="D1" s="107"/>
      <c r="E1" s="107"/>
      <c r="F1" s="107"/>
      <c r="G1" s="108"/>
    </row>
    <row r="2" spans="1:7" x14ac:dyDescent="0.25">
      <c r="A2" s="114" t="s">
        <v>54</v>
      </c>
      <c r="B2" s="115"/>
      <c r="C2" s="115"/>
      <c r="D2" s="115"/>
      <c r="E2" s="115"/>
      <c r="F2" s="115"/>
      <c r="G2" s="116"/>
    </row>
    <row r="3" spans="1:7" x14ac:dyDescent="0.25">
      <c r="A3" s="114" t="s">
        <v>32</v>
      </c>
      <c r="B3" s="115"/>
      <c r="C3" s="115"/>
      <c r="D3" s="115"/>
      <c r="E3" s="115"/>
      <c r="F3" s="115"/>
      <c r="G3" s="116"/>
    </row>
    <row r="4" spans="1:7" ht="67.5" customHeight="1" x14ac:dyDescent="0.3">
      <c r="A4" s="11" t="s">
        <v>5</v>
      </c>
      <c r="B4" s="49" t="s">
        <v>6</v>
      </c>
      <c r="C4" s="50" t="s">
        <v>7</v>
      </c>
      <c r="D4" s="37" t="s">
        <v>87</v>
      </c>
      <c r="E4" s="38" t="s">
        <v>88</v>
      </c>
      <c r="F4" s="38" t="s">
        <v>89</v>
      </c>
      <c r="G4" s="78" t="s">
        <v>90</v>
      </c>
    </row>
    <row r="5" spans="1:7" ht="16.5" x14ac:dyDescent="0.3">
      <c r="A5" s="8" t="s">
        <v>42</v>
      </c>
      <c r="B5" s="51">
        <f>SUM('Detailed Budget by Category'!B8)</f>
        <v>0</v>
      </c>
      <c r="C5" s="39" t="e">
        <f>SUM(B5)/B16</f>
        <v>#DIV/0!</v>
      </c>
      <c r="D5" s="51">
        <v>34709</v>
      </c>
      <c r="E5" s="40">
        <v>2.3E-2</v>
      </c>
      <c r="F5" s="51">
        <v>-139.66999999999999</v>
      </c>
      <c r="G5" s="79">
        <v>114073.68</v>
      </c>
    </row>
    <row r="6" spans="1:7" ht="16.5" x14ac:dyDescent="0.3">
      <c r="A6" s="8" t="s">
        <v>41</v>
      </c>
      <c r="B6" s="51">
        <f>SUM('Detailed Budget by Category'!B12)</f>
        <v>0</v>
      </c>
      <c r="C6" s="39" t="e">
        <f>SUM(B6)/B16</f>
        <v>#DIV/0!</v>
      </c>
      <c r="D6" s="96">
        <v>942680</v>
      </c>
      <c r="E6" s="95" t="s">
        <v>97</v>
      </c>
      <c r="F6" s="51">
        <v>693701.95</v>
      </c>
      <c r="G6" s="79">
        <v>1162976.31</v>
      </c>
    </row>
    <row r="7" spans="1:7" ht="16.5" x14ac:dyDescent="0.3">
      <c r="A7" s="8" t="s">
        <v>1</v>
      </c>
      <c r="B7" s="51">
        <f>SUM('Detailed Budget by Category'!B18)</f>
        <v>0</v>
      </c>
      <c r="C7" s="39" t="e">
        <f>SUM(B7)/B16</f>
        <v>#DIV/0!</v>
      </c>
      <c r="D7" s="51">
        <v>45672</v>
      </c>
      <c r="E7" s="40">
        <v>3.0099999999999998E-2</v>
      </c>
      <c r="F7" s="51">
        <v>10787.12</v>
      </c>
      <c r="G7" s="79">
        <v>123239.03</v>
      </c>
    </row>
    <row r="8" spans="1:7" ht="16.5" x14ac:dyDescent="0.3">
      <c r="A8" s="8" t="s">
        <v>74</v>
      </c>
      <c r="B8" s="51">
        <f>SUM('Detailed Budget by Category'!B25)</f>
        <v>0</v>
      </c>
      <c r="C8" s="41" t="e">
        <f>SUM(B8)/B16</f>
        <v>#DIV/0!</v>
      </c>
      <c r="D8" s="51">
        <v>87100</v>
      </c>
      <c r="E8" s="40">
        <v>5.7700000000000001E-2</v>
      </c>
      <c r="F8" s="51">
        <v>37967.15</v>
      </c>
      <c r="G8" s="79">
        <v>171565.95</v>
      </c>
    </row>
    <row r="9" spans="1:7" ht="16.5" x14ac:dyDescent="0.3">
      <c r="A9" s="8" t="s">
        <v>21</v>
      </c>
      <c r="B9" s="51">
        <f>SUM('Detailed Budget by Category'!B31)</f>
        <v>0</v>
      </c>
      <c r="C9" s="39" t="e">
        <f>SUM(B9)/B16</f>
        <v>#DIV/0!</v>
      </c>
      <c r="D9" s="51">
        <v>64008</v>
      </c>
      <c r="E9" s="40">
        <v>4.2299999999999997E-2</v>
      </c>
      <c r="F9" s="51">
        <v>3230.82</v>
      </c>
      <c r="G9" s="79">
        <v>156421.18</v>
      </c>
    </row>
    <row r="10" spans="1:7" ht="16.5" x14ac:dyDescent="0.3">
      <c r="A10" s="8" t="s">
        <v>4</v>
      </c>
      <c r="B10" s="51">
        <f>SUM('Detailed Budget by Category'!B38)</f>
        <v>0</v>
      </c>
      <c r="C10" s="39" t="e">
        <f>SUM(B10)/B16</f>
        <v>#DIV/0!</v>
      </c>
      <c r="D10" s="51">
        <v>45655</v>
      </c>
      <c r="E10" s="40">
        <v>3.0200000000000001E-2</v>
      </c>
      <c r="F10" s="51">
        <v>23189.1</v>
      </c>
      <c r="G10" s="79">
        <v>69759.22</v>
      </c>
    </row>
    <row r="11" spans="1:7" ht="16.5" x14ac:dyDescent="0.3">
      <c r="A11" s="8" t="s">
        <v>2</v>
      </c>
      <c r="B11" s="51">
        <f>SUM('Detailed Budget by Category'!B43)</f>
        <v>0</v>
      </c>
      <c r="C11" s="39" t="e">
        <f>SUM(B11)/B16</f>
        <v>#DIV/0!</v>
      </c>
      <c r="D11" s="51">
        <v>33760</v>
      </c>
      <c r="E11" s="40">
        <v>2.23E-2</v>
      </c>
      <c r="F11" s="51">
        <v>9390.41</v>
      </c>
      <c r="G11" s="79">
        <v>72037.16</v>
      </c>
    </row>
    <row r="12" spans="1:7" ht="16.5" x14ac:dyDescent="0.3">
      <c r="A12" s="8" t="s">
        <v>0</v>
      </c>
      <c r="B12" s="51">
        <f>SUM('Detailed Budget by Category'!B49)</f>
        <v>0</v>
      </c>
      <c r="C12" s="39" t="e">
        <f>SUM(B12)/B16</f>
        <v>#DIV/0!</v>
      </c>
      <c r="D12" s="51">
        <v>14146</v>
      </c>
      <c r="E12" s="40">
        <v>9.4000000000000004E-3</v>
      </c>
      <c r="F12" s="51">
        <v>1866</v>
      </c>
      <c r="G12" s="79">
        <v>62464.6</v>
      </c>
    </row>
    <row r="13" spans="1:7" s="43" customFormat="1" ht="16.5" x14ac:dyDescent="0.3">
      <c r="A13" s="29" t="s">
        <v>28</v>
      </c>
      <c r="B13" s="52">
        <f>SUM(B5:B12)</f>
        <v>0</v>
      </c>
      <c r="C13" s="42" t="e">
        <f>SUM(C5:C12)</f>
        <v>#DIV/0!</v>
      </c>
      <c r="D13" s="52">
        <v>1267731</v>
      </c>
      <c r="E13" s="86">
        <v>0.83850000000000002</v>
      </c>
      <c r="F13" s="52">
        <v>973222.69</v>
      </c>
      <c r="G13" s="80">
        <v>1449512.64</v>
      </c>
    </row>
    <row r="14" spans="1:7" s="43" customFormat="1" ht="16.5" x14ac:dyDescent="0.3">
      <c r="A14" s="44"/>
      <c r="B14" s="53"/>
      <c r="C14" s="45"/>
      <c r="D14" s="53"/>
      <c r="E14" s="46"/>
      <c r="G14" s="81"/>
    </row>
    <row r="15" spans="1:7" ht="16.5" x14ac:dyDescent="0.3">
      <c r="A15" s="8" t="s">
        <v>3</v>
      </c>
      <c r="B15" s="51">
        <f>SUM('Detailed Budget by Category'!B57)</f>
        <v>0</v>
      </c>
      <c r="C15" s="47" t="e">
        <f>SUM(B15)/B16</f>
        <v>#DIV/0!</v>
      </c>
      <c r="D15" s="51">
        <v>244179</v>
      </c>
      <c r="E15" s="87">
        <v>0.1615</v>
      </c>
      <c r="F15" s="51">
        <v>102880.45999999996</v>
      </c>
      <c r="G15" s="79">
        <v>524499.31000000006</v>
      </c>
    </row>
    <row r="16" spans="1:7" ht="38.25" customHeight="1" thickBot="1" x14ac:dyDescent="0.35">
      <c r="A16" s="84" t="s">
        <v>43</v>
      </c>
      <c r="B16" s="52">
        <f>'Detailed Budget by Category'!B55</f>
        <v>0</v>
      </c>
      <c r="C16" s="42" t="e">
        <f>C13+C15</f>
        <v>#DIV/0!</v>
      </c>
      <c r="D16" s="52"/>
      <c r="E16" s="76"/>
      <c r="F16" s="82"/>
      <c r="G16" s="83"/>
    </row>
    <row r="18" spans="1:7" ht="20.100000000000001" customHeight="1" x14ac:dyDescent="0.25">
      <c r="A18" s="92" t="s">
        <v>86</v>
      </c>
      <c r="B18" s="92"/>
      <c r="C18" s="92"/>
      <c r="D18" s="92"/>
      <c r="E18" s="92"/>
      <c r="F18" s="1"/>
      <c r="G18" s="1"/>
    </row>
    <row r="19" spans="1:7" ht="20.100000000000001" customHeight="1" x14ac:dyDescent="0.25">
      <c r="A19" s="105" t="s">
        <v>93</v>
      </c>
      <c r="B19" s="105"/>
      <c r="C19" s="105"/>
      <c r="D19" s="105"/>
      <c r="E19" s="105"/>
      <c r="F19" s="105"/>
      <c r="G19" s="105"/>
    </row>
    <row r="20" spans="1:7" ht="20.100000000000001" customHeight="1" x14ac:dyDescent="0.25">
      <c r="A20" s="113" t="s">
        <v>94</v>
      </c>
      <c r="B20" s="113"/>
      <c r="C20" s="113"/>
      <c r="D20" s="113"/>
      <c r="E20" s="113"/>
      <c r="F20" s="113"/>
      <c r="G20" s="113"/>
    </row>
    <row r="21" spans="1:7" ht="20.100000000000001" customHeight="1" x14ac:dyDescent="0.25">
      <c r="A21" s="113" t="s">
        <v>92</v>
      </c>
      <c r="B21" s="113"/>
      <c r="C21" s="113"/>
      <c r="D21" s="113"/>
      <c r="E21" s="113"/>
      <c r="F21" s="113"/>
      <c r="G21" s="113"/>
    </row>
    <row r="22" spans="1:7" ht="30" customHeight="1" x14ac:dyDescent="0.25">
      <c r="A22" s="105" t="s">
        <v>95</v>
      </c>
      <c r="B22" s="105"/>
      <c r="C22" s="105"/>
      <c r="D22" s="105"/>
      <c r="E22" s="105"/>
      <c r="F22" s="105"/>
      <c r="G22" s="105"/>
    </row>
    <row r="23" spans="1:7" ht="45" customHeight="1" x14ac:dyDescent="0.25">
      <c r="A23" s="109" t="s">
        <v>98</v>
      </c>
      <c r="B23" s="109"/>
      <c r="C23" s="109"/>
      <c r="D23" s="109"/>
      <c r="E23" s="109"/>
      <c r="F23" s="109"/>
      <c r="G23" s="109"/>
    </row>
  </sheetData>
  <mergeCells count="8">
    <mergeCell ref="A23:G23"/>
    <mergeCell ref="A20:G20"/>
    <mergeCell ref="A21:G21"/>
    <mergeCell ref="A22:G22"/>
    <mergeCell ref="A1:G1"/>
    <mergeCell ref="A2:G2"/>
    <mergeCell ref="A3:G3"/>
    <mergeCell ref="A19:G19"/>
  </mergeCells>
  <phoneticPr fontId="1" type="noConversion"/>
  <pageMargins left="0.25" right="0.25" top="0.25" bottom="0.25" header="0.3" footer="0.3"/>
  <pageSetup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Overview &amp; Instructions</vt:lpstr>
      <vt:lpstr>Salary Targets by Position</vt:lpstr>
      <vt:lpstr>Detailed Budget by Category</vt:lpstr>
      <vt:lpstr>Budget Targets by Category</vt:lpstr>
      <vt:lpstr>'Budget Targets by Category'!Print_Area</vt:lpstr>
      <vt:lpstr>'Detailed Budget by Category'!Print_Area</vt:lpstr>
    </vt:vector>
  </TitlesOfParts>
  <Company>CMF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Congressional Management Foundation</dc:creator>
  <cp:lastModifiedBy>Crystina Darden</cp:lastModifiedBy>
  <cp:lastPrinted>2022-11-10T17:31:42Z</cp:lastPrinted>
  <dcterms:created xsi:type="dcterms:W3CDTF">2006-11-10T20:24:45Z</dcterms:created>
  <dcterms:modified xsi:type="dcterms:W3CDTF">2023-06-28T19:35:51Z</dcterms:modified>
</cp:coreProperties>
</file>